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20730" windowHeight="95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H9" i="1"/>
  <c r="J8" i="1"/>
  <c r="H8" i="1"/>
  <c r="L8" i="1" s="1"/>
  <c r="J7" i="1"/>
  <c r="H7" i="1"/>
  <c r="L7" i="1" s="1"/>
  <c r="M7" i="1" s="1"/>
  <c r="O7" i="1" s="1"/>
  <c r="L9" i="1" l="1"/>
  <c r="M9" i="1" s="1"/>
  <c r="Q7" i="1"/>
  <c r="P7" i="1"/>
  <c r="R7" i="1" s="1"/>
  <c r="M8" i="1"/>
  <c r="P9" i="1" l="1"/>
  <c r="O9" i="1"/>
  <c r="R9" i="1" s="1"/>
  <c r="Q9" i="1"/>
  <c r="O8" i="1"/>
  <c r="P8" i="1"/>
  <c r="Q8" i="1"/>
  <c r="R8" i="1" l="1"/>
</calcChain>
</file>

<file path=xl/comments1.xml><?xml version="1.0" encoding="utf-8"?>
<comments xmlns="http://schemas.openxmlformats.org/spreadsheetml/2006/main">
  <authors>
    <author>Автор</author>
  </authors>
  <commentList>
    <comment ref="K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з 27.07.2024 +2%
</t>
        </r>
      </text>
    </comment>
    <comment ref="K9" authorId="0">
      <text>
        <r>
          <rPr>
            <b/>
            <sz val="12"/>
            <color indexed="81"/>
            <rFont val="Tahoma"/>
            <family val="2"/>
            <charset val="204"/>
          </rPr>
          <t>з 02.12.2023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<sst xmlns="http://schemas.openxmlformats.org/spreadsheetml/2006/main" count="30" uniqueCount="28">
  <si>
    <t>N з/п</t>
  </si>
  <si>
    <t>Назва структурного підрозділу та посад</t>
  </si>
  <si>
    <t>Прізвище Ім'я Побатькові</t>
  </si>
  <si>
    <t>Кількість штатних посад</t>
  </si>
  <si>
    <t>Робочих днів</t>
  </si>
  <si>
    <t>Відпрацьовано днів</t>
  </si>
  <si>
    <t>Посадовий оклад</t>
  </si>
  <si>
    <t>Надбавка за ранг державного службовця</t>
  </si>
  <si>
    <t>Надбавка за вислугу років державного службовця</t>
  </si>
  <si>
    <t>Нараховано заробітної плати за січень 2024 року</t>
  </si>
  <si>
    <t>Виплачено аванс</t>
  </si>
  <si>
    <t>Військовий збір
1,5%</t>
  </si>
  <si>
    <t>ПДФО 18%</t>
  </si>
  <si>
    <t>Нараховано ЄСВ
22%</t>
  </si>
  <si>
    <t xml:space="preserve">Заробітна плата </t>
  </si>
  <si>
    <t>АВАНС</t>
  </si>
  <si>
    <t>Аліменти</t>
  </si>
  <si>
    <t>ранг</t>
  </si>
  <si>
    <t>розмір надбавки</t>
  </si>
  <si>
    <t>%</t>
  </si>
  <si>
    <t xml:space="preserve">Директор Департаменту </t>
  </si>
  <si>
    <t>Шемець Андрій Миколайович</t>
  </si>
  <si>
    <t>Заступник директора Департаменту – начальник управління</t>
  </si>
  <si>
    <t>Голуб В'ячеслав Львович</t>
  </si>
  <si>
    <t>Родикова Марія Вадимівна</t>
  </si>
  <si>
    <t xml:space="preserve"> </t>
  </si>
  <si>
    <t>Департамент сім`ї, молоді та спорту Чернігівської облдержадміністрації (02934345)</t>
  </si>
  <si>
    <t>Розрахункова відомість за січень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</si>
</sst>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/>
    <xf numFmtId="0" fontId="0" fillId="0" borderId="0" xfId="0" applyAlignment="1">
      <alignment horizontal="left"/>
    </xf>
    <xf numFmtId="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18"/>
  <sheetViews>
    <sheetView tabSelected="1" topLeftCell="D1" workbookViewId="0">
      <selection activeCell="E7" sqref="E7"/>
    </sheetView>
  </sheetViews>
  <sheetFormatPr defaultRowHeight="15" x14ac:dyDescent="0.25"/>
  <cols>
    <col min="1" max="1" width="1.5703125" customWidth="1"/>
    <col min="2" max="2" width="5.28515625" customWidth="1"/>
    <col min="3" max="3" width="19.28515625" customWidth="1"/>
    <col min="4" max="4" width="27.28515625" customWidth="1"/>
    <col min="5" max="5" width="5.85546875" customWidth="1"/>
    <col min="6" max="6" width="7" customWidth="1"/>
    <col min="7" max="7" width="10.28515625" customWidth="1"/>
    <col min="8" max="8" width="11.5703125" customWidth="1"/>
    <col min="9" max="9" width="6" customWidth="1"/>
    <col min="11" max="11" width="6.85546875" customWidth="1"/>
    <col min="13" max="13" width="10.7109375" customWidth="1"/>
    <col min="14" max="14" width="11.28515625" customWidth="1"/>
    <col min="15" max="15" width="9.7109375" customWidth="1"/>
    <col min="16" max="16" width="10.140625" customWidth="1"/>
    <col min="17" max="17" width="9.7109375" customWidth="1"/>
    <col min="18" max="18" width="10.28515625" customWidth="1"/>
    <col min="19" max="19" width="11.28515625" hidden="1" customWidth="1"/>
    <col min="20" max="20" width="9.85546875" customWidth="1"/>
  </cols>
  <sheetData>
    <row r="1" spans="2:21" x14ac:dyDescent="0.25">
      <c r="C1" s="52" t="s">
        <v>27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21" ht="26.25" customHeight="1" x14ac:dyDescent="0.2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21" x14ac:dyDescent="0.25">
      <c r="D3" s="53" t="s">
        <v>26</v>
      </c>
    </row>
    <row r="4" spans="2:21" ht="15.75" thickBot="1" x14ac:dyDescent="0.3"/>
    <row r="5" spans="2:21" ht="69" customHeight="1" x14ac:dyDescent="0.25">
      <c r="B5" s="42" t="s">
        <v>0</v>
      </c>
      <c r="C5" s="44" t="s">
        <v>1</v>
      </c>
      <c r="D5" s="46" t="s">
        <v>2</v>
      </c>
      <c r="E5" s="46" t="s">
        <v>3</v>
      </c>
      <c r="F5" s="48" t="s">
        <v>4</v>
      </c>
      <c r="G5" s="48" t="s">
        <v>5</v>
      </c>
      <c r="H5" s="46" t="s">
        <v>6</v>
      </c>
      <c r="I5" s="46" t="s">
        <v>7</v>
      </c>
      <c r="J5" s="46"/>
      <c r="K5" s="46" t="s">
        <v>8</v>
      </c>
      <c r="L5" s="46"/>
      <c r="M5" s="54" t="s">
        <v>9</v>
      </c>
      <c r="N5" s="46" t="s">
        <v>10</v>
      </c>
      <c r="O5" s="46" t="s">
        <v>11</v>
      </c>
      <c r="P5" s="46" t="s">
        <v>12</v>
      </c>
      <c r="Q5" s="46" t="s">
        <v>13</v>
      </c>
      <c r="R5" s="54" t="s">
        <v>14</v>
      </c>
      <c r="S5" s="46" t="s">
        <v>15</v>
      </c>
      <c r="T5" s="50" t="s">
        <v>16</v>
      </c>
      <c r="U5" s="1"/>
    </row>
    <row r="6" spans="2:21" ht="47.45" customHeight="1" x14ac:dyDescent="0.25">
      <c r="B6" s="43"/>
      <c r="C6" s="45"/>
      <c r="D6" s="47"/>
      <c r="E6" s="47"/>
      <c r="F6" s="49"/>
      <c r="G6" s="49"/>
      <c r="H6" s="47"/>
      <c r="I6" s="2" t="s">
        <v>17</v>
      </c>
      <c r="J6" s="2" t="s">
        <v>18</v>
      </c>
      <c r="K6" s="2" t="s">
        <v>19</v>
      </c>
      <c r="L6" s="2" t="s">
        <v>18</v>
      </c>
      <c r="M6" s="55"/>
      <c r="N6" s="47"/>
      <c r="O6" s="47"/>
      <c r="P6" s="47"/>
      <c r="Q6" s="47"/>
      <c r="R6" s="55"/>
      <c r="S6" s="47"/>
      <c r="T6" s="51"/>
      <c r="U6" s="1"/>
    </row>
    <row r="7" spans="2:21" ht="35.450000000000003" customHeight="1" x14ac:dyDescent="0.25">
      <c r="B7" s="3">
        <v>1</v>
      </c>
      <c r="C7" s="4" t="s">
        <v>20</v>
      </c>
      <c r="D7" s="5" t="s">
        <v>21</v>
      </c>
      <c r="E7" s="6">
        <v>1</v>
      </c>
      <c r="F7" s="7">
        <v>23</v>
      </c>
      <c r="G7" s="8">
        <v>23</v>
      </c>
      <c r="H7" s="9">
        <f>ROUND(25842/F7*G7,2)</f>
        <v>25842</v>
      </c>
      <c r="I7" s="8">
        <v>5</v>
      </c>
      <c r="J7" s="10">
        <f>ROUND(600/F7*G7,2)</f>
        <v>600</v>
      </c>
      <c r="K7" s="2">
        <v>26</v>
      </c>
      <c r="L7" s="10">
        <f>ROUND(H7*K7/100,2)</f>
        <v>6718.92</v>
      </c>
      <c r="M7" s="11">
        <f>H7+J7+L7</f>
        <v>33160.92</v>
      </c>
      <c r="N7" s="10">
        <v>13347.269999999997</v>
      </c>
      <c r="O7" s="10">
        <f>ROUND(M7*1.5%,2)</f>
        <v>497.41</v>
      </c>
      <c r="P7" s="10">
        <f>ROUND(M7*18%,2)</f>
        <v>5968.97</v>
      </c>
      <c r="Q7" s="10">
        <f>ROUND(M7*22%,2)</f>
        <v>7295.4</v>
      </c>
      <c r="R7" s="10">
        <f>M7-N7-O7-P7-T7</f>
        <v>0</v>
      </c>
      <c r="S7" s="12"/>
      <c r="T7" s="13">
        <v>13347.27</v>
      </c>
    </row>
    <row r="8" spans="2:21" s="23" customFormat="1" ht="38.25" x14ac:dyDescent="0.25">
      <c r="B8" s="14">
        <v>2</v>
      </c>
      <c r="C8" s="15" t="s">
        <v>22</v>
      </c>
      <c r="D8" s="16" t="s">
        <v>23</v>
      </c>
      <c r="E8" s="17">
        <v>1</v>
      </c>
      <c r="F8" s="7">
        <v>23</v>
      </c>
      <c r="G8" s="8">
        <v>11</v>
      </c>
      <c r="H8" s="9">
        <f>ROUND(24550/F8*G8,2)</f>
        <v>11741.3</v>
      </c>
      <c r="I8" s="18">
        <v>4</v>
      </c>
      <c r="J8" s="11">
        <f>ROUND(700/F8*G8,2)</f>
        <v>334.78</v>
      </c>
      <c r="K8" s="19">
        <v>30</v>
      </c>
      <c r="L8" s="17">
        <f>ROUND(H8*K8/100,2)</f>
        <v>3522.39</v>
      </c>
      <c r="M8" s="11">
        <f t="shared" ref="M8:M9" si="0">H8+J8+L8</f>
        <v>15598.47</v>
      </c>
      <c r="N8" s="20">
        <v>6884.37</v>
      </c>
      <c r="O8" s="17">
        <f t="shared" ref="O8:O9" si="1">ROUND(M8*1.5%,2)</f>
        <v>233.98</v>
      </c>
      <c r="P8" s="17">
        <f t="shared" ref="P8:P9" si="2">ROUND(M8*18%,2)</f>
        <v>2807.72</v>
      </c>
      <c r="Q8" s="20">
        <f t="shared" ref="Q8" si="3">ROUND(M8*22%,2)</f>
        <v>3431.66</v>
      </c>
      <c r="R8" s="20">
        <f>M8-N8-O8-P8</f>
        <v>5672.4</v>
      </c>
      <c r="S8" s="21"/>
      <c r="T8" s="22"/>
    </row>
    <row r="9" spans="2:21" s="23" customFormat="1" ht="39" thickBot="1" x14ac:dyDescent="0.3">
      <c r="B9" s="24">
        <v>3</v>
      </c>
      <c r="C9" s="25" t="s">
        <v>22</v>
      </c>
      <c r="D9" s="26" t="s">
        <v>24</v>
      </c>
      <c r="E9" s="27">
        <v>1</v>
      </c>
      <c r="F9" s="28">
        <v>23</v>
      </c>
      <c r="G9" s="29">
        <v>23</v>
      </c>
      <c r="H9" s="30">
        <f>ROUND(24550/F9*G9,2)</f>
        <v>24550</v>
      </c>
      <c r="I9" s="31">
        <v>6</v>
      </c>
      <c r="J9" s="32">
        <f>ROUND(500/F9*G9,2)</f>
        <v>500</v>
      </c>
      <c r="K9" s="33">
        <v>14</v>
      </c>
      <c r="L9" s="34">
        <f>ROUND(H9*K9/100,2)</f>
        <v>3437</v>
      </c>
      <c r="M9" s="11">
        <f t="shared" si="0"/>
        <v>28487</v>
      </c>
      <c r="N9" s="32">
        <v>11024.11</v>
      </c>
      <c r="O9" s="27">
        <f t="shared" si="1"/>
        <v>427.31</v>
      </c>
      <c r="P9" s="27">
        <f t="shared" si="2"/>
        <v>5127.66</v>
      </c>
      <c r="Q9" s="27">
        <f>ROUND(M9*22%,2)</f>
        <v>6267.14</v>
      </c>
      <c r="R9" s="32">
        <f>M9-N9-O9-P9</f>
        <v>11907.919999999998</v>
      </c>
      <c r="S9" s="35"/>
      <c r="T9" s="36"/>
    </row>
    <row r="10" spans="2:21" x14ac:dyDescent="0.25">
      <c r="B10" s="37"/>
      <c r="N10" s="1"/>
      <c r="O10" s="38"/>
      <c r="P10" s="38"/>
      <c r="Q10" s="38"/>
      <c r="R10" s="38"/>
      <c r="S10" s="1"/>
    </row>
    <row r="11" spans="2:21" x14ac:dyDescent="0.25">
      <c r="N11" s="1"/>
      <c r="O11" s="38"/>
      <c r="P11" s="38"/>
      <c r="Q11" s="38"/>
      <c r="R11" s="38"/>
      <c r="S11" s="1"/>
    </row>
    <row r="12" spans="2:21" x14ac:dyDescent="0.25">
      <c r="N12" s="1"/>
      <c r="O12" s="38"/>
      <c r="P12" s="38"/>
      <c r="Q12" s="38"/>
      <c r="R12" s="38"/>
      <c r="S12" s="1"/>
    </row>
    <row r="13" spans="2:21" x14ac:dyDescent="0.25">
      <c r="N13" s="1"/>
      <c r="O13" s="38"/>
      <c r="P13" s="38"/>
      <c r="Q13" s="38"/>
      <c r="R13" s="38"/>
      <c r="S13" s="1"/>
    </row>
    <row r="14" spans="2:21" x14ac:dyDescent="0.25">
      <c r="M14" s="39"/>
      <c r="N14" s="39"/>
      <c r="O14" s="40"/>
      <c r="P14" s="40"/>
      <c r="Q14" s="40"/>
      <c r="R14" s="40"/>
      <c r="S14" s="1"/>
    </row>
    <row r="15" spans="2:21" x14ac:dyDescent="0.25">
      <c r="N15" s="1"/>
      <c r="O15" s="38"/>
      <c r="P15" s="38"/>
      <c r="Q15" s="38"/>
      <c r="R15" s="1"/>
      <c r="S15" s="1"/>
    </row>
    <row r="16" spans="2:21" x14ac:dyDescent="0.25">
      <c r="N16" s="1"/>
      <c r="O16" s="38"/>
      <c r="P16" s="38"/>
      <c r="Q16" s="38"/>
      <c r="R16" s="1"/>
      <c r="S16" s="1"/>
    </row>
    <row r="17" spans="7:19" x14ac:dyDescent="0.25">
      <c r="N17" s="1"/>
      <c r="O17" s="1"/>
      <c r="P17" s="1"/>
      <c r="Q17" s="1"/>
      <c r="R17" s="1"/>
      <c r="S17" s="1"/>
    </row>
    <row r="18" spans="7:19" x14ac:dyDescent="0.25">
      <c r="G18" t="s">
        <v>25</v>
      </c>
    </row>
  </sheetData>
  <mergeCells count="18">
    <mergeCell ref="S5:S6"/>
    <mergeCell ref="T5:T6"/>
    <mergeCell ref="M5:M6"/>
    <mergeCell ref="N5:N6"/>
    <mergeCell ref="O5:O6"/>
    <mergeCell ref="P5:P6"/>
    <mergeCell ref="Q5:Q6"/>
    <mergeCell ref="R5:R6"/>
    <mergeCell ref="C1:R2"/>
    <mergeCell ref="B5:B6"/>
    <mergeCell ref="C5:C6"/>
    <mergeCell ref="D5:D6"/>
    <mergeCell ref="E5:E6"/>
    <mergeCell ref="F5:F6"/>
    <mergeCell ref="G5:G6"/>
    <mergeCell ref="H5:H6"/>
    <mergeCell ref="I5:J5"/>
    <mergeCell ref="K5:L5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Alla</cp:lastModifiedBy>
  <dcterms:created xsi:type="dcterms:W3CDTF">2024-02-13T12:25:49Z</dcterms:created>
  <dcterms:modified xsi:type="dcterms:W3CDTF">2024-02-13T12:48:29Z</dcterms:modified>
</cp:coreProperties>
</file>